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최대한\Desktop\"/>
    </mc:Choice>
  </mc:AlternateContent>
  <bookViews>
    <workbookView xWindow="0" yWindow="0" windowWidth="28800" windowHeight="12450" activeTab="5"/>
  </bookViews>
  <sheets>
    <sheet name="입력정보" sheetId="3" r:id="rId1"/>
    <sheet name="연결재무상태표" sheetId="1" r:id="rId2"/>
    <sheet name="연결포괄손익계산서" sheetId="5" r:id="rId3"/>
    <sheet name="재무상태표" sheetId="2" r:id="rId4"/>
    <sheet name="포괄손익계산서" sheetId="6" r:id="rId5"/>
    <sheet name="대차대조표(재무상태표)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7" l="1"/>
  <c r="L30" i="7"/>
  <c r="L36" i="7" s="1"/>
  <c r="F23" i="7"/>
  <c r="L17" i="7"/>
  <c r="L27" i="7" s="1"/>
  <c r="L9" i="7"/>
  <c r="F9" i="7"/>
  <c r="F38" i="7" l="1"/>
  <c r="E18" i="6"/>
  <c r="E17" i="6"/>
  <c r="E16" i="6"/>
  <c r="E15" i="6"/>
  <c r="E14" i="6"/>
  <c r="E13" i="6"/>
</calcChain>
</file>

<file path=xl/sharedStrings.xml><?xml version="1.0" encoding="utf-8"?>
<sst xmlns="http://schemas.openxmlformats.org/spreadsheetml/2006/main" count="174" uniqueCount="103">
  <si>
    <t>자산총계</t>
    <phoneticPr fontId="2" type="noConversion"/>
  </si>
  <si>
    <t>부채총계</t>
    <phoneticPr fontId="2" type="noConversion"/>
  </si>
  <si>
    <t>자본총계</t>
    <phoneticPr fontId="2" type="noConversion"/>
  </si>
  <si>
    <t>(단위 : 백만원)</t>
    <phoneticPr fontId="2" type="noConversion"/>
  </si>
  <si>
    <t>분기별 상세보기</t>
    <phoneticPr fontId="2" type="noConversion"/>
  </si>
  <si>
    <t>1. 유동자산</t>
    <phoneticPr fontId="2" type="noConversion"/>
  </si>
  <si>
    <t>2. 비유동자산</t>
    <phoneticPr fontId="2" type="noConversion"/>
  </si>
  <si>
    <t>자산총계</t>
    <phoneticPr fontId="2" type="noConversion"/>
  </si>
  <si>
    <t>1. 유동부채</t>
    <phoneticPr fontId="2" type="noConversion"/>
  </si>
  <si>
    <t>2. 비유동부채</t>
    <phoneticPr fontId="2" type="noConversion"/>
  </si>
  <si>
    <t>지배기업소유주지분</t>
    <phoneticPr fontId="2" type="noConversion"/>
  </si>
  <si>
    <t>비지배지분</t>
    <phoneticPr fontId="2" type="noConversion"/>
  </si>
  <si>
    <t>1Q</t>
    <phoneticPr fontId="2" type="noConversion"/>
  </si>
  <si>
    <t>2Q</t>
    <phoneticPr fontId="2" type="noConversion"/>
  </si>
  <si>
    <t>3Q</t>
    <phoneticPr fontId="2" type="noConversion"/>
  </si>
  <si>
    <t>4Q</t>
    <phoneticPr fontId="2" type="noConversion"/>
  </si>
  <si>
    <t>2018년</t>
    <phoneticPr fontId="2" type="noConversion"/>
  </si>
  <si>
    <t>벽산 홈페이지 2018년 재무정보 입력</t>
    <phoneticPr fontId="2" type="noConversion"/>
  </si>
  <si>
    <t>1. 연결재무상태표  2. 연결포괄손익계산서  3. 재무상태표  4. 포괄손익계산서</t>
    <phoneticPr fontId="2" type="noConversion"/>
  </si>
  <si>
    <t>매출액</t>
    <phoneticPr fontId="2" type="noConversion"/>
  </si>
  <si>
    <t>영업이익</t>
    <phoneticPr fontId="2" type="noConversion"/>
  </si>
  <si>
    <t>당기순이익</t>
    <phoneticPr fontId="2" type="noConversion"/>
  </si>
  <si>
    <t>매출총이익</t>
    <phoneticPr fontId="2" type="noConversion"/>
  </si>
  <si>
    <t>법인세비용차감전순이익</t>
    <phoneticPr fontId="2" type="noConversion"/>
  </si>
  <si>
    <t>총포괄이익</t>
    <phoneticPr fontId="2" type="noConversion"/>
  </si>
  <si>
    <t>주당이익</t>
    <phoneticPr fontId="2" type="noConversion"/>
  </si>
  <si>
    <t>1. 자본금</t>
    <phoneticPr fontId="2" type="noConversion"/>
  </si>
  <si>
    <t>2. 자본잉여금</t>
    <phoneticPr fontId="2" type="noConversion"/>
  </si>
  <si>
    <t>3. 기타자본구성요소</t>
    <phoneticPr fontId="2" type="noConversion"/>
  </si>
  <si>
    <t>4. 이익잉여금</t>
    <phoneticPr fontId="2" type="noConversion"/>
  </si>
  <si>
    <t xml:space="preserve"> 대 차 대 조 표 (재 무 상 태 표)</t>
    <phoneticPr fontId="10" type="noConversion"/>
  </si>
  <si>
    <t>주식회사 벽산</t>
    <phoneticPr fontId="14" type="noConversion"/>
  </si>
  <si>
    <t>과                  목</t>
    <phoneticPr fontId="10" type="noConversion"/>
  </si>
  <si>
    <t>금액</t>
    <phoneticPr fontId="10" type="noConversion"/>
  </si>
  <si>
    <t>자산</t>
    <phoneticPr fontId="14" type="noConversion"/>
  </si>
  <si>
    <t>부채</t>
  </si>
  <si>
    <t>Ⅰ.</t>
    <phoneticPr fontId="14" type="noConversion"/>
  </si>
  <si>
    <t>유동자산</t>
    <phoneticPr fontId="10" type="noConversion"/>
  </si>
  <si>
    <t>Ⅰ.</t>
  </si>
  <si>
    <t>유동부채</t>
  </si>
  <si>
    <t>1.</t>
    <phoneticPr fontId="14" type="noConversion"/>
  </si>
  <si>
    <t>현금및현금성자산</t>
  </si>
  <si>
    <t>1.</t>
  </si>
  <si>
    <t>매입채무 및 기타유동채무</t>
  </si>
  <si>
    <t>2.</t>
    <phoneticPr fontId="14" type="noConversion"/>
  </si>
  <si>
    <t>매출채권 및 기타유동채권</t>
    <phoneticPr fontId="14" type="noConversion"/>
  </si>
  <si>
    <t>2.</t>
  </si>
  <si>
    <t>단기차입금</t>
  </si>
  <si>
    <t>3.</t>
  </si>
  <si>
    <t>유동성장기부채</t>
  </si>
  <si>
    <t>4.</t>
  </si>
  <si>
    <t>기타유동자산</t>
    <phoneticPr fontId="14" type="noConversion"/>
  </si>
  <si>
    <t>기타유동비금융부채</t>
  </si>
  <si>
    <t>5.</t>
  </si>
  <si>
    <t>재고자산</t>
    <phoneticPr fontId="14" type="noConversion"/>
  </si>
  <si>
    <t>유동파생상품부채</t>
  </si>
  <si>
    <t>6.</t>
    <phoneticPr fontId="10" type="noConversion"/>
  </si>
  <si>
    <t>매각예정비유동자산</t>
    <phoneticPr fontId="10" type="noConversion"/>
  </si>
  <si>
    <t>6.</t>
  </si>
  <si>
    <t>당기법인세부채</t>
  </si>
  <si>
    <t>7.</t>
  </si>
  <si>
    <t>유동충당부채</t>
  </si>
  <si>
    <t>Ⅱ.</t>
  </si>
  <si>
    <t>비유동부채</t>
  </si>
  <si>
    <t>사채</t>
  </si>
  <si>
    <t>장기차입금</t>
  </si>
  <si>
    <t>장기매입채무 및 기타비유동채무</t>
  </si>
  <si>
    <t>비유동파생상품부채</t>
  </si>
  <si>
    <t>비유동충당부채</t>
  </si>
  <si>
    <t>비유동자산</t>
  </si>
  <si>
    <t>확정급여부채</t>
  </si>
  <si>
    <t>1.</t>
    <phoneticPr fontId="10" type="noConversion"/>
  </si>
  <si>
    <t>비유동금융자산</t>
    <phoneticPr fontId="14" type="noConversion"/>
  </si>
  <si>
    <t>이연법인세부채</t>
  </si>
  <si>
    <t>장기매출채권 및 기타비유동채권</t>
    <phoneticPr fontId="14" type="noConversion"/>
  </si>
  <si>
    <t>8.</t>
  </si>
  <si>
    <t>비유동기타부채</t>
  </si>
  <si>
    <t>종속기업 및 관계기업투자</t>
    <phoneticPr fontId="14" type="noConversion"/>
  </si>
  <si>
    <t>부채총계</t>
  </si>
  <si>
    <t>유형자산</t>
    <phoneticPr fontId="14" type="noConversion"/>
  </si>
  <si>
    <t>무형자산</t>
    <phoneticPr fontId="14" type="noConversion"/>
  </si>
  <si>
    <t>자본</t>
  </si>
  <si>
    <t>투자부동산</t>
    <phoneticPr fontId="14" type="noConversion"/>
  </si>
  <si>
    <t>지배기업지분</t>
  </si>
  <si>
    <t>이연법인세자산</t>
    <phoneticPr fontId="14" type="noConversion"/>
  </si>
  <si>
    <t>자본금</t>
  </si>
  <si>
    <t>기타비유동자산</t>
    <phoneticPr fontId="14" type="noConversion"/>
  </si>
  <si>
    <t>기타불입자본</t>
  </si>
  <si>
    <t>기타자본구성요소</t>
  </si>
  <si>
    <t>이익잉여금</t>
  </si>
  <si>
    <t>자본총계</t>
  </si>
  <si>
    <t>자산총계</t>
  </si>
  <si>
    <t>부채와자본총계</t>
  </si>
  <si>
    <t>상기와 같이 공고함</t>
    <phoneticPr fontId="10" type="noConversion"/>
  </si>
  <si>
    <t>대표이사 김성식</t>
    <phoneticPr fontId="10" type="noConversion"/>
  </si>
  <si>
    <t>제 48기 결산공고</t>
    <phoneticPr fontId="10" type="noConversion"/>
  </si>
  <si>
    <t>2018년 12월 31일 현재</t>
    <phoneticPr fontId="10" type="noConversion"/>
  </si>
  <si>
    <t xml:space="preserve"> 감사의견 : 위 대차대조표를 포함한 제48기 재무제표는  한국채택국제회계기준에 따라 중요성의 관점에서 적정하게 표시하고 있습니다.</t>
    <phoneticPr fontId="10" type="noConversion"/>
  </si>
  <si>
    <t>정인회계법인 대표이사 정창기</t>
    <phoneticPr fontId="10" type="noConversion"/>
  </si>
  <si>
    <t>당기법인세자산</t>
    <phoneticPr fontId="10" type="noConversion"/>
  </si>
  <si>
    <t>유동금융자산</t>
    <phoneticPr fontId="14" type="noConversion"/>
  </si>
  <si>
    <t>7.</t>
    <phoneticPr fontId="2" type="noConversion"/>
  </si>
  <si>
    <t>2019년 3월 20일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</si>
</sst>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;[Red]\-#,##0\ "/>
    <numFmt numFmtId="177" formatCode="0_ "/>
    <numFmt numFmtId="178" formatCode="_-* #,##0.0_-;\-* #,##0.0_-;_-* &quot;-&quot;_-;_-@_-"/>
    <numFmt numFmtId="179" formatCode="#,##0_);[Red]\(#,##0\)"/>
  </numFmts>
  <fonts count="20"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0" tint="-0.499984740745262"/>
      <name val="맑은 고딕"/>
      <family val="2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8"/>
      <name val="굴림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</font>
    <font>
      <b/>
      <sz val="10"/>
      <name val="맑은 고딕"/>
      <family val="3"/>
      <charset val="129"/>
    </font>
    <font>
      <b/>
      <sz val="9"/>
      <name val="맑은 고딕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8" fillId="0" borderId="0"/>
    <xf numFmtId="0" fontId="19" fillId="0" borderId="0"/>
  </cellStyleXfs>
  <cellXfs count="10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3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4" xfId="0" applyBorder="1">
      <alignment vertical="center"/>
    </xf>
    <xf numFmtId="0" fontId="6" fillId="0" borderId="4" xfId="0" applyFont="1" applyBorder="1">
      <alignment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10" xfId="0" applyFont="1" applyBorder="1">
      <alignment vertical="center"/>
    </xf>
    <xf numFmtId="178" fontId="0" fillId="0" borderId="0" xfId="1" applyNumberFormat="1" applyFo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Continuous" vertical="center"/>
    </xf>
    <xf numFmtId="179" fontId="11" fillId="0" borderId="0" xfId="0" applyNumberFormat="1" applyFont="1" applyAlignment="1">
      <alignment horizontal="centerContinuous" vertical="center"/>
    </xf>
    <xf numFmtId="49" fontId="11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179" fontId="11" fillId="0" borderId="0" xfId="0" applyNumberFormat="1" applyFont="1" applyAlignment="1"/>
    <xf numFmtId="49" fontId="15" fillId="0" borderId="0" xfId="0" applyNumberFormat="1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17" xfId="0" applyFont="1" applyFill="1" applyBorder="1" applyAlignment="1">
      <alignment horizontal="centerContinuous" vertical="center"/>
    </xf>
    <xf numFmtId="0" fontId="11" fillId="0" borderId="18" xfId="0" applyFont="1" applyFill="1" applyBorder="1" applyAlignment="1">
      <alignment horizontal="centerContinuous" vertical="center"/>
    </xf>
    <xf numFmtId="0" fontId="11" fillId="0" borderId="19" xfId="0" applyFont="1" applyFill="1" applyBorder="1" applyAlignment="1">
      <alignment horizontal="centerContinuous" vertical="center"/>
    </xf>
    <xf numFmtId="179" fontId="16" fillId="0" borderId="19" xfId="0" applyNumberFormat="1" applyFont="1" applyFill="1" applyBorder="1" applyAlignment="1">
      <alignment horizontal="center" vertical="center"/>
    </xf>
    <xf numFmtId="0" fontId="11" fillId="0" borderId="0" xfId="0" applyFont="1" applyFill="1" applyAlignment="1"/>
    <xf numFmtId="49" fontId="15" fillId="0" borderId="2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179" fontId="11" fillId="0" borderId="21" xfId="0" applyNumberFormat="1" applyFont="1" applyFill="1" applyBorder="1" applyAlignment="1"/>
    <xf numFmtId="0" fontId="11" fillId="0" borderId="20" xfId="0" applyFont="1" applyFill="1" applyBorder="1" applyAlignment="1"/>
    <xf numFmtId="0" fontId="11" fillId="0" borderId="0" xfId="0" applyFont="1" applyFill="1" applyBorder="1" applyAlignment="1"/>
    <xf numFmtId="0" fontId="11" fillId="0" borderId="21" xfId="0" applyFont="1" applyFill="1" applyBorder="1" applyAlignment="1"/>
    <xf numFmtId="49" fontId="17" fillId="0" borderId="20" xfId="0" applyNumberFormat="1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left" vertical="center"/>
    </xf>
    <xf numFmtId="179" fontId="16" fillId="0" borderId="21" xfId="0" applyNumberFormat="1" applyFont="1" applyFill="1" applyBorder="1" applyAlignment="1"/>
    <xf numFmtId="49" fontId="15" fillId="0" borderId="20" xfId="2" quotePrefix="1" applyNumberFormat="1" applyFont="1" applyFill="1" applyBorder="1" applyAlignment="1">
      <alignment horizontal="right" vertical="center"/>
    </xf>
    <xf numFmtId="49" fontId="11" fillId="0" borderId="0" xfId="2" quotePrefix="1" applyNumberFormat="1" applyFont="1" applyFill="1" applyBorder="1" applyAlignment="1">
      <alignment horizontal="right" vertical="center"/>
    </xf>
    <xf numFmtId="49" fontId="11" fillId="0" borderId="0" xfId="2" applyNumberFormat="1" applyFont="1" applyFill="1" applyBorder="1" applyAlignment="1">
      <alignment horizontal="center" vertical="center"/>
    </xf>
    <xf numFmtId="49" fontId="11" fillId="0" borderId="0" xfId="3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/>
    </xf>
    <xf numFmtId="49" fontId="17" fillId="0" borderId="20" xfId="2" quotePrefix="1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179" fontId="11" fillId="0" borderId="21" xfId="1" applyNumberFormat="1" applyFont="1" applyFill="1" applyBorder="1" applyAlignment="1"/>
    <xf numFmtId="49" fontId="15" fillId="0" borderId="22" xfId="0" applyNumberFormat="1" applyFont="1" applyFill="1" applyBorder="1" applyAlignment="1">
      <alignment horizontal="right" vertical="center"/>
    </xf>
    <xf numFmtId="49" fontId="11" fillId="0" borderId="13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distributed" vertical="center"/>
    </xf>
    <xf numFmtId="179" fontId="16" fillId="0" borderId="23" xfId="0" applyNumberFormat="1" applyFont="1" applyFill="1" applyBorder="1" applyAlignment="1"/>
    <xf numFmtId="0" fontId="11" fillId="0" borderId="22" xfId="0" applyFont="1" applyFill="1" applyBorder="1" applyAlignment="1"/>
    <xf numFmtId="0" fontId="11" fillId="0" borderId="13" xfId="0" applyFont="1" applyFill="1" applyBorder="1" applyAlignment="1"/>
    <xf numFmtId="0" fontId="16" fillId="0" borderId="13" xfId="0" applyFont="1" applyFill="1" applyBorder="1" applyAlignment="1"/>
    <xf numFmtId="49" fontId="15" fillId="0" borderId="0" xfId="0" applyNumberFormat="1" applyFont="1" applyFill="1" applyAlignment="1">
      <alignment horizontal="left" vertical="center"/>
    </xf>
    <xf numFmtId="179" fontId="11" fillId="0" borderId="0" xfId="0" applyNumberFormat="1" applyFont="1" applyFill="1" applyAlignment="1"/>
    <xf numFmtId="49" fontId="11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/>
    </xf>
    <xf numFmtId="0" fontId="16" fillId="0" borderId="20" xfId="0" applyFont="1" applyFill="1" applyBorder="1" applyAlignment="1"/>
    <xf numFmtId="49" fontId="16" fillId="0" borderId="0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left" vertical="center"/>
    </xf>
    <xf numFmtId="0" fontId="16" fillId="0" borderId="21" xfId="0" applyFont="1" applyFill="1" applyBorder="1" applyAlignment="1"/>
    <xf numFmtId="0" fontId="16" fillId="0" borderId="23" xfId="0" applyFont="1" applyFill="1" applyBorder="1" applyAlignment="1"/>
    <xf numFmtId="179" fontId="16" fillId="0" borderId="21" xfId="1" applyNumberFormat="1" applyFont="1" applyFill="1" applyBorder="1" applyAlignment="1"/>
    <xf numFmtId="179" fontId="16" fillId="0" borderId="23" xfId="1" applyNumberFormat="1" applyFont="1" applyFill="1" applyBorder="1" applyAlignment="1"/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5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7" fillId="0" borderId="5" xfId="0" applyNumberFormat="1" applyFont="1" applyBorder="1">
      <alignment vertical="center"/>
    </xf>
    <xf numFmtId="179" fontId="7" fillId="0" borderId="6" xfId="0" applyNumberFormat="1" applyFont="1" applyBorder="1">
      <alignment vertical="center"/>
    </xf>
    <xf numFmtId="179" fontId="7" fillId="0" borderId="11" xfId="0" applyNumberFormat="1" applyFont="1" applyBorder="1">
      <alignment vertical="center"/>
    </xf>
    <xf numFmtId="179" fontId="7" fillId="0" borderId="12" xfId="0" applyNumberFormat="1" applyFont="1" applyBorder="1">
      <alignment vertical="center"/>
    </xf>
  </cellXfs>
  <cellStyles count="4">
    <cellStyle name="쉼표 [0]" xfId="1" builtinId="6"/>
    <cellStyle name="표준" xfId="0" builtinId="0"/>
    <cellStyle name="표준_01.2005년12월대차대조표(경영실적분)" xfId="3"/>
    <cellStyle name="표준_TB_200312_Eland Worl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18</xdr:col>
      <xdr:colOff>132038</xdr:colOff>
      <xdr:row>29</xdr:row>
      <xdr:rowOff>85179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85800"/>
          <a:ext cx="10495238" cy="4371429"/>
        </a:xfrm>
        <a:prstGeom prst="rect">
          <a:avLst/>
        </a:prstGeom>
      </xdr:spPr>
    </xdr:pic>
    <xdr:clientData/>
  </xdr:twoCellAnchor>
  <xdr:twoCellAnchor>
    <xdr:from>
      <xdr:col>12</xdr:col>
      <xdr:colOff>485775</xdr:colOff>
      <xdr:row>20</xdr:row>
      <xdr:rowOff>9525</xdr:rowOff>
    </xdr:from>
    <xdr:to>
      <xdr:col>14</xdr:col>
      <xdr:colOff>400050</xdr:colOff>
      <xdr:row>21</xdr:row>
      <xdr:rowOff>133350</xdr:rowOff>
    </xdr:to>
    <xdr:sp macro="" textlink="">
      <xdr:nvSpPr>
        <xdr:cNvPr id="4" name="직사각형 3"/>
        <xdr:cNvSpPr/>
      </xdr:nvSpPr>
      <xdr:spPr>
        <a:xfrm>
          <a:off x="7800975" y="3438525"/>
          <a:ext cx="1133475" cy="295275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504824</xdr:colOff>
      <xdr:row>25</xdr:row>
      <xdr:rowOff>95249</xdr:rowOff>
    </xdr:from>
    <xdr:to>
      <xdr:col>13</xdr:col>
      <xdr:colOff>497624</xdr:colOff>
      <xdr:row>28</xdr:row>
      <xdr:rowOff>48899</xdr:rowOff>
    </xdr:to>
    <xdr:sp macro="" textlink="">
      <xdr:nvSpPr>
        <xdr:cNvPr id="5" name="직사각형 4"/>
        <xdr:cNvSpPr/>
      </xdr:nvSpPr>
      <xdr:spPr>
        <a:xfrm>
          <a:off x="1114424" y="4381499"/>
          <a:ext cx="7308000" cy="468000"/>
        </a:xfrm>
        <a:prstGeom prst="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3" sqref="B3"/>
    </sheetView>
  </sheetViews>
  <sheetFormatPr defaultRowHeight="13.5"/>
  <sheetData>
    <row r="2" spans="2:2" ht="20.100000000000001" customHeight="1">
      <c r="B2" s="16" t="s">
        <v>17</v>
      </c>
    </row>
    <row r="3" spans="2:2" ht="20.100000000000001" customHeight="1">
      <c r="B3" s="16" t="s">
        <v>18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zoomScale="115" zoomScaleNormal="115" workbookViewId="0">
      <selection activeCell="C13" sqref="C13:F21"/>
    </sheetView>
  </sheetViews>
  <sheetFormatPr defaultRowHeight="13.5"/>
  <cols>
    <col min="2" max="2" width="19.42578125" bestFit="1" customWidth="1"/>
    <col min="3" max="8" width="12.7109375" customWidth="1"/>
  </cols>
  <sheetData>
    <row r="3" spans="2:8">
      <c r="H3" s="1" t="s">
        <v>3</v>
      </c>
    </row>
    <row r="4" spans="2:8" ht="20.100000000000001" customHeight="1">
      <c r="B4" s="3"/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5">
        <v>2018</v>
      </c>
    </row>
    <row r="5" spans="2:8" ht="20.100000000000001" customHeight="1">
      <c r="B5" s="6" t="s">
        <v>0</v>
      </c>
      <c r="C5" s="88">
        <v>398398</v>
      </c>
      <c r="D5" s="88">
        <v>399993</v>
      </c>
      <c r="E5" s="88">
        <v>429504</v>
      </c>
      <c r="F5" s="88">
        <v>458399</v>
      </c>
      <c r="G5" s="88">
        <v>451650</v>
      </c>
      <c r="H5" s="89">
        <v>474554</v>
      </c>
    </row>
    <row r="6" spans="2:8" ht="20.100000000000001" customHeight="1">
      <c r="B6" s="7" t="s">
        <v>1</v>
      </c>
      <c r="C6" s="90">
        <v>171091</v>
      </c>
      <c r="D6" s="90">
        <v>156772</v>
      </c>
      <c r="E6" s="90">
        <v>162138</v>
      </c>
      <c r="F6" s="90">
        <v>178134</v>
      </c>
      <c r="G6" s="90">
        <v>159814</v>
      </c>
      <c r="H6" s="91">
        <v>178854</v>
      </c>
    </row>
    <row r="7" spans="2:8" ht="20.100000000000001" customHeight="1">
      <c r="B7" s="7" t="s">
        <v>2</v>
      </c>
      <c r="C7" s="90">
        <v>227307</v>
      </c>
      <c r="D7" s="90">
        <v>243220</v>
      </c>
      <c r="E7" s="90">
        <v>267367</v>
      </c>
      <c r="F7" s="90">
        <v>280264</v>
      </c>
      <c r="G7" s="90">
        <v>291835</v>
      </c>
      <c r="H7" s="91">
        <v>295700</v>
      </c>
    </row>
    <row r="8" spans="2:8">
      <c r="C8" s="2"/>
      <c r="D8" s="2"/>
      <c r="E8" s="2"/>
      <c r="F8" s="2"/>
      <c r="G8" s="2"/>
      <c r="H8" s="2"/>
    </row>
    <row r="11" spans="2:8">
      <c r="B11" s="9" t="s">
        <v>4</v>
      </c>
      <c r="C11" s="9" t="s">
        <v>16</v>
      </c>
      <c r="D11" s="8"/>
      <c r="E11" s="8"/>
      <c r="F11" s="8"/>
    </row>
    <row r="12" spans="2:8" ht="20.100000000000001" customHeight="1">
      <c r="B12" s="3"/>
      <c r="C12" s="14" t="s">
        <v>12</v>
      </c>
      <c r="D12" s="14" t="s">
        <v>13</v>
      </c>
      <c r="E12" s="14" t="s">
        <v>14</v>
      </c>
      <c r="F12" s="15" t="s">
        <v>15</v>
      </c>
    </row>
    <row r="13" spans="2:8" ht="20.100000000000001" customHeight="1">
      <c r="B13" s="13" t="s">
        <v>5</v>
      </c>
      <c r="C13" s="92">
        <v>234154</v>
      </c>
      <c r="D13" s="92">
        <v>240373</v>
      </c>
      <c r="E13" s="92">
        <v>237861</v>
      </c>
      <c r="F13" s="93">
        <v>227496</v>
      </c>
    </row>
    <row r="14" spans="2:8" ht="20.100000000000001" customHeight="1">
      <c r="B14" s="11" t="s">
        <v>6</v>
      </c>
      <c r="C14" s="90">
        <v>214630</v>
      </c>
      <c r="D14" s="90">
        <v>221978</v>
      </c>
      <c r="E14" s="90">
        <v>234262</v>
      </c>
      <c r="F14" s="91">
        <v>247058</v>
      </c>
    </row>
    <row r="15" spans="2:8" ht="20.100000000000001" customHeight="1">
      <c r="B15" s="7" t="s">
        <v>7</v>
      </c>
      <c r="C15" s="90">
        <v>448784</v>
      </c>
      <c r="D15" s="90">
        <v>462351</v>
      </c>
      <c r="E15" s="90">
        <v>472122</v>
      </c>
      <c r="F15" s="91">
        <v>474554</v>
      </c>
    </row>
    <row r="16" spans="2:8" ht="20.100000000000001" customHeight="1">
      <c r="B16" s="11" t="s">
        <v>8</v>
      </c>
      <c r="C16" s="90">
        <v>128020</v>
      </c>
      <c r="D16" s="90">
        <v>137286</v>
      </c>
      <c r="E16" s="90">
        <v>134196</v>
      </c>
      <c r="F16" s="91">
        <v>121767</v>
      </c>
    </row>
    <row r="17" spans="2:6" ht="20.100000000000001" customHeight="1">
      <c r="B17" s="11" t="s">
        <v>9</v>
      </c>
      <c r="C17" s="90">
        <v>30316</v>
      </c>
      <c r="D17" s="90">
        <v>31157</v>
      </c>
      <c r="E17" s="90">
        <v>46539</v>
      </c>
      <c r="F17" s="91">
        <v>57086</v>
      </c>
    </row>
    <row r="18" spans="2:6" ht="20.100000000000001" customHeight="1">
      <c r="B18" s="7" t="s">
        <v>1</v>
      </c>
      <c r="C18" s="90">
        <v>158336</v>
      </c>
      <c r="D18" s="90">
        <v>168443</v>
      </c>
      <c r="E18" s="90">
        <v>180735</v>
      </c>
      <c r="F18" s="91">
        <v>178854</v>
      </c>
    </row>
    <row r="19" spans="2:6" ht="20.100000000000001" customHeight="1">
      <c r="B19" s="10" t="s">
        <v>10</v>
      </c>
      <c r="C19" s="90">
        <v>232069</v>
      </c>
      <c r="D19" s="90">
        <v>235521</v>
      </c>
      <c r="E19" s="90">
        <v>233611</v>
      </c>
      <c r="F19" s="91">
        <v>237422</v>
      </c>
    </row>
    <row r="20" spans="2:6" ht="20.100000000000001" customHeight="1">
      <c r="B20" s="11" t="s">
        <v>11</v>
      </c>
      <c r="C20" s="90">
        <v>58379</v>
      </c>
      <c r="D20" s="90">
        <v>58387</v>
      </c>
      <c r="E20" s="90">
        <v>57777</v>
      </c>
      <c r="F20" s="91">
        <v>58278</v>
      </c>
    </row>
    <row r="21" spans="2:6" ht="20.100000000000001" customHeight="1">
      <c r="B21" s="12" t="s">
        <v>2</v>
      </c>
      <c r="C21" s="94">
        <v>290448</v>
      </c>
      <c r="D21" s="94">
        <v>293908</v>
      </c>
      <c r="E21" s="94">
        <v>291387</v>
      </c>
      <c r="F21" s="95">
        <v>295700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zoomScale="115" zoomScaleNormal="115" workbookViewId="0">
      <selection activeCell="C13" sqref="C13:F19"/>
    </sheetView>
  </sheetViews>
  <sheetFormatPr defaultRowHeight="13.5"/>
  <cols>
    <col min="2" max="2" width="23.5703125" bestFit="1" customWidth="1"/>
    <col min="3" max="8" width="12.7109375" customWidth="1"/>
  </cols>
  <sheetData>
    <row r="3" spans="2:8">
      <c r="H3" s="1" t="s">
        <v>3</v>
      </c>
    </row>
    <row r="4" spans="2:8" ht="20.100000000000001" customHeight="1">
      <c r="B4" s="3"/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5">
        <v>2018</v>
      </c>
    </row>
    <row r="5" spans="2:8" ht="20.100000000000001" customHeight="1">
      <c r="B5" s="6" t="s">
        <v>19</v>
      </c>
      <c r="C5" s="88">
        <v>399389</v>
      </c>
      <c r="D5" s="88">
        <v>428397</v>
      </c>
      <c r="E5" s="88">
        <v>442823</v>
      </c>
      <c r="F5" s="88">
        <v>443780</v>
      </c>
      <c r="G5" s="88">
        <v>414697</v>
      </c>
      <c r="H5" s="89">
        <v>432399</v>
      </c>
    </row>
    <row r="6" spans="2:8" ht="20.100000000000001" customHeight="1">
      <c r="B6" s="7" t="s">
        <v>20</v>
      </c>
      <c r="C6" s="90">
        <v>20437</v>
      </c>
      <c r="D6" s="90">
        <v>31561</v>
      </c>
      <c r="E6" s="90">
        <v>39909</v>
      </c>
      <c r="F6" s="90">
        <v>35151</v>
      </c>
      <c r="G6" s="90">
        <v>21636</v>
      </c>
      <c r="H6" s="91">
        <v>9883</v>
      </c>
    </row>
    <row r="7" spans="2:8" ht="20.100000000000001" customHeight="1">
      <c r="B7" s="7" t="s">
        <v>21</v>
      </c>
      <c r="C7" s="90">
        <v>10360</v>
      </c>
      <c r="D7" s="90">
        <v>21359</v>
      </c>
      <c r="E7" s="90">
        <v>30281</v>
      </c>
      <c r="F7" s="90">
        <v>24404</v>
      </c>
      <c r="G7" s="90">
        <v>13357</v>
      </c>
      <c r="H7" s="91">
        <v>8429</v>
      </c>
    </row>
    <row r="8" spans="2:8">
      <c r="C8" s="2"/>
      <c r="D8" s="2"/>
      <c r="E8" s="2"/>
      <c r="F8" s="2"/>
      <c r="G8" s="2"/>
      <c r="H8" s="2"/>
    </row>
    <row r="11" spans="2:8">
      <c r="B11" s="9" t="s">
        <v>4</v>
      </c>
      <c r="C11" s="9" t="s">
        <v>16</v>
      </c>
      <c r="D11" s="8"/>
      <c r="E11" s="8"/>
      <c r="F11" s="8"/>
    </row>
    <row r="12" spans="2:8" ht="20.100000000000001" customHeight="1">
      <c r="B12" s="3"/>
      <c r="C12" s="14" t="s">
        <v>12</v>
      </c>
      <c r="D12" s="14" t="s">
        <v>13</v>
      </c>
      <c r="E12" s="14" t="s">
        <v>14</v>
      </c>
      <c r="F12" s="15" t="s">
        <v>15</v>
      </c>
    </row>
    <row r="13" spans="2:8" ht="20.100000000000001" customHeight="1">
      <c r="B13" s="17" t="s">
        <v>19</v>
      </c>
      <c r="C13" s="92">
        <v>96689</v>
      </c>
      <c r="D13" s="92">
        <v>209583</v>
      </c>
      <c r="E13" s="92">
        <v>316505</v>
      </c>
      <c r="F13" s="93">
        <v>432399</v>
      </c>
    </row>
    <row r="14" spans="2:8" ht="20.100000000000001" customHeight="1">
      <c r="B14" s="18" t="s">
        <v>22</v>
      </c>
      <c r="C14" s="90">
        <v>17679</v>
      </c>
      <c r="D14" s="90">
        <v>39455</v>
      </c>
      <c r="E14" s="90">
        <v>57214</v>
      </c>
      <c r="F14" s="91">
        <v>75142</v>
      </c>
    </row>
    <row r="15" spans="2:8" ht="20.100000000000001" customHeight="1">
      <c r="B15" s="18" t="s">
        <v>20</v>
      </c>
      <c r="C15" s="90">
        <v>1391</v>
      </c>
      <c r="D15" s="90">
        <v>6531</v>
      </c>
      <c r="E15" s="90">
        <v>5976</v>
      </c>
      <c r="F15" s="91">
        <v>9883</v>
      </c>
    </row>
    <row r="16" spans="2:8" ht="20.100000000000001" customHeight="1">
      <c r="B16" s="18" t="s">
        <v>23</v>
      </c>
      <c r="C16" s="90">
        <v>1814</v>
      </c>
      <c r="D16" s="90">
        <v>7278</v>
      </c>
      <c r="E16" s="90">
        <v>5735</v>
      </c>
      <c r="F16" s="91">
        <v>11914</v>
      </c>
    </row>
    <row r="17" spans="2:6" ht="20.100000000000001" customHeight="1">
      <c r="B17" s="18" t="s">
        <v>21</v>
      </c>
      <c r="C17" s="90">
        <v>997</v>
      </c>
      <c r="D17" s="90">
        <v>5214</v>
      </c>
      <c r="E17" s="90">
        <v>3925</v>
      </c>
      <c r="F17" s="91">
        <v>8429</v>
      </c>
    </row>
    <row r="18" spans="2:6" ht="20.100000000000001" customHeight="1">
      <c r="B18" s="18" t="s">
        <v>24</v>
      </c>
      <c r="C18" s="90">
        <v>937</v>
      </c>
      <c r="D18" s="90">
        <v>5102</v>
      </c>
      <c r="E18" s="90">
        <v>3774</v>
      </c>
      <c r="F18" s="91">
        <v>7051</v>
      </c>
    </row>
    <row r="19" spans="2:6" ht="20.100000000000001" customHeight="1">
      <c r="B19" s="18" t="s">
        <v>25</v>
      </c>
      <c r="C19" s="90">
        <v>21</v>
      </c>
      <c r="D19" s="90">
        <v>87</v>
      </c>
      <c r="E19" s="90">
        <v>65</v>
      </c>
      <c r="F19" s="91">
        <v>136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zoomScale="115" zoomScaleNormal="115" workbookViewId="0">
      <selection activeCell="I18" sqref="I18"/>
    </sheetView>
  </sheetViews>
  <sheetFormatPr defaultRowHeight="13.5"/>
  <cols>
    <col min="2" max="2" width="19.42578125" bestFit="1" customWidth="1"/>
    <col min="3" max="8" width="12.7109375" customWidth="1"/>
  </cols>
  <sheetData>
    <row r="3" spans="2:8">
      <c r="H3" s="1" t="s">
        <v>3</v>
      </c>
    </row>
    <row r="4" spans="2:8" ht="20.100000000000001" customHeight="1">
      <c r="B4" s="3"/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5">
        <v>2018</v>
      </c>
    </row>
    <row r="5" spans="2:8" ht="20.100000000000001" customHeight="1">
      <c r="B5" s="6" t="s">
        <v>0</v>
      </c>
      <c r="C5" s="88">
        <v>301784</v>
      </c>
      <c r="D5" s="88">
        <v>304531</v>
      </c>
      <c r="E5" s="88">
        <v>328230</v>
      </c>
      <c r="F5" s="88">
        <v>354440</v>
      </c>
      <c r="G5" s="88">
        <v>343106</v>
      </c>
      <c r="H5" s="89">
        <v>370360</v>
      </c>
    </row>
    <row r="6" spans="2:8" ht="20.100000000000001" customHeight="1">
      <c r="B6" s="7" t="s">
        <v>1</v>
      </c>
      <c r="C6" s="90">
        <v>127900</v>
      </c>
      <c r="D6" s="90">
        <v>117297</v>
      </c>
      <c r="E6" s="90">
        <v>121916</v>
      </c>
      <c r="F6" s="90">
        <v>135937</v>
      </c>
      <c r="G6" s="90">
        <v>118385</v>
      </c>
      <c r="H6" s="91">
        <v>137203</v>
      </c>
    </row>
    <row r="7" spans="2:8" ht="20.100000000000001" customHeight="1">
      <c r="B7" s="7" t="s">
        <v>2</v>
      </c>
      <c r="C7" s="90">
        <v>173884</v>
      </c>
      <c r="D7" s="90">
        <v>187234</v>
      </c>
      <c r="E7" s="90">
        <v>206314</v>
      </c>
      <c r="F7" s="90">
        <v>218503</v>
      </c>
      <c r="G7" s="90">
        <v>224721</v>
      </c>
      <c r="H7" s="91">
        <v>233157</v>
      </c>
    </row>
    <row r="8" spans="2:8">
      <c r="C8" s="2"/>
      <c r="D8" s="2"/>
      <c r="E8" s="2"/>
      <c r="F8" s="2"/>
      <c r="G8" s="2"/>
      <c r="H8" s="2"/>
    </row>
    <row r="11" spans="2:8">
      <c r="B11" s="9" t="s">
        <v>4</v>
      </c>
      <c r="C11" s="9" t="s">
        <v>16</v>
      </c>
      <c r="D11" s="8"/>
      <c r="E11" s="8"/>
      <c r="F11" s="8"/>
    </row>
    <row r="12" spans="2:8" ht="20.100000000000001" customHeight="1">
      <c r="B12" s="3"/>
      <c r="C12" s="14" t="s">
        <v>12</v>
      </c>
      <c r="D12" s="14" t="s">
        <v>13</v>
      </c>
      <c r="E12" s="14" t="s">
        <v>14</v>
      </c>
      <c r="F12" s="15" t="s">
        <v>15</v>
      </c>
    </row>
    <row r="13" spans="2:8" ht="20.100000000000001" customHeight="1">
      <c r="B13" s="13" t="s">
        <v>5</v>
      </c>
      <c r="C13" s="96">
        <v>145237</v>
      </c>
      <c r="D13" s="96">
        <v>149118</v>
      </c>
      <c r="E13" s="96">
        <v>148305</v>
      </c>
      <c r="F13" s="97">
        <v>138107</v>
      </c>
    </row>
    <row r="14" spans="2:8" ht="20.100000000000001" customHeight="1">
      <c r="B14" s="11" t="s">
        <v>6</v>
      </c>
      <c r="C14" s="98">
        <v>200059</v>
      </c>
      <c r="D14" s="98">
        <v>208845</v>
      </c>
      <c r="E14" s="98">
        <v>221075</v>
      </c>
      <c r="F14" s="99">
        <v>232253</v>
      </c>
    </row>
    <row r="15" spans="2:8" ht="20.100000000000001" customHeight="1">
      <c r="B15" s="7" t="s">
        <v>7</v>
      </c>
      <c r="C15" s="90">
        <v>345296</v>
      </c>
      <c r="D15" s="90">
        <v>357964</v>
      </c>
      <c r="E15" s="90">
        <v>369380</v>
      </c>
      <c r="F15" s="91">
        <v>370360</v>
      </c>
    </row>
    <row r="16" spans="2:8" ht="20.100000000000001" customHeight="1">
      <c r="B16" s="11" t="s">
        <v>8</v>
      </c>
      <c r="C16" s="98">
        <v>99987</v>
      </c>
      <c r="D16" s="98">
        <v>108449</v>
      </c>
      <c r="E16" s="98">
        <v>104496</v>
      </c>
      <c r="F16" s="99">
        <v>90982</v>
      </c>
    </row>
    <row r="17" spans="2:6" ht="20.100000000000001" customHeight="1">
      <c r="B17" s="11" t="s">
        <v>9</v>
      </c>
      <c r="C17" s="98">
        <v>19388</v>
      </c>
      <c r="D17" s="98">
        <v>19901</v>
      </c>
      <c r="E17" s="98">
        <v>36340</v>
      </c>
      <c r="F17" s="99">
        <v>46220</v>
      </c>
    </row>
    <row r="18" spans="2:6" ht="20.100000000000001" customHeight="1">
      <c r="B18" s="7" t="s">
        <v>1</v>
      </c>
      <c r="C18" s="90">
        <v>119375</v>
      </c>
      <c r="D18" s="90">
        <v>128351</v>
      </c>
      <c r="E18" s="90">
        <v>140836</v>
      </c>
      <c r="F18" s="91">
        <v>137203</v>
      </c>
    </row>
    <row r="19" spans="2:6" ht="20.100000000000001" customHeight="1">
      <c r="B19" s="10" t="s">
        <v>26</v>
      </c>
      <c r="C19" s="98">
        <v>34280</v>
      </c>
      <c r="D19" s="98">
        <v>34280</v>
      </c>
      <c r="E19" s="98">
        <v>34280</v>
      </c>
      <c r="F19" s="99">
        <v>34280</v>
      </c>
    </row>
    <row r="20" spans="2:6" ht="20.100000000000001" customHeight="1">
      <c r="B20" s="10" t="s">
        <v>27</v>
      </c>
      <c r="C20" s="98">
        <v>40306</v>
      </c>
      <c r="D20" s="98">
        <v>40306</v>
      </c>
      <c r="E20" s="98">
        <v>40306</v>
      </c>
      <c r="F20" s="99">
        <v>40306</v>
      </c>
    </row>
    <row r="21" spans="2:6" ht="20.100000000000001" customHeight="1">
      <c r="B21" s="10" t="s">
        <v>28</v>
      </c>
      <c r="C21" s="98">
        <v>-22670</v>
      </c>
      <c r="D21" s="98">
        <v>-22670</v>
      </c>
      <c r="E21" s="98">
        <v>-22670</v>
      </c>
      <c r="F21" s="99">
        <v>-22670</v>
      </c>
    </row>
    <row r="22" spans="2:6" ht="20.100000000000001" customHeight="1">
      <c r="B22" s="11" t="s">
        <v>29</v>
      </c>
      <c r="C22" s="98">
        <v>174005</v>
      </c>
      <c r="D22" s="98">
        <v>177697</v>
      </c>
      <c r="E22" s="98">
        <v>176628</v>
      </c>
      <c r="F22" s="99">
        <v>181241</v>
      </c>
    </row>
    <row r="23" spans="2:6" ht="20.100000000000001" customHeight="1">
      <c r="B23" s="12" t="s">
        <v>2</v>
      </c>
      <c r="C23" s="94">
        <v>225921</v>
      </c>
      <c r="D23" s="94">
        <v>229613</v>
      </c>
      <c r="E23" s="94">
        <v>228544</v>
      </c>
      <c r="F23" s="95">
        <v>233157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zoomScale="115" zoomScaleNormal="115" workbookViewId="0">
      <selection activeCell="H17" sqref="H17"/>
    </sheetView>
  </sheetViews>
  <sheetFormatPr defaultRowHeight="13.5"/>
  <cols>
    <col min="2" max="2" width="23.5703125" bestFit="1" customWidth="1"/>
    <col min="3" max="8" width="12.7109375" customWidth="1"/>
  </cols>
  <sheetData>
    <row r="3" spans="2:8">
      <c r="H3" s="1" t="s">
        <v>3</v>
      </c>
    </row>
    <row r="4" spans="2:8" ht="20.100000000000001" customHeight="1">
      <c r="B4" s="3"/>
      <c r="C4" s="4">
        <v>2013</v>
      </c>
      <c r="D4" s="4">
        <v>2014</v>
      </c>
      <c r="E4" s="4">
        <v>2015</v>
      </c>
      <c r="F4" s="4">
        <v>2016</v>
      </c>
      <c r="G4" s="4">
        <v>2017</v>
      </c>
      <c r="H4" s="5">
        <v>2018</v>
      </c>
    </row>
    <row r="5" spans="2:8" ht="20.100000000000001" customHeight="1">
      <c r="B5" s="6" t="s">
        <v>19</v>
      </c>
      <c r="C5" s="88">
        <v>266821</v>
      </c>
      <c r="D5" s="88">
        <v>285568</v>
      </c>
      <c r="E5" s="88">
        <v>293985</v>
      </c>
      <c r="F5" s="88">
        <v>294713</v>
      </c>
      <c r="G5" s="88">
        <v>250971</v>
      </c>
      <c r="H5" s="89">
        <v>267776</v>
      </c>
    </row>
    <row r="6" spans="2:8" ht="20.100000000000001" customHeight="1">
      <c r="B6" s="7" t="s">
        <v>20</v>
      </c>
      <c r="C6" s="90">
        <v>19118</v>
      </c>
      <c r="D6" s="90">
        <v>24777</v>
      </c>
      <c r="E6" s="90">
        <v>31953</v>
      </c>
      <c r="F6" s="90">
        <v>28156</v>
      </c>
      <c r="G6" s="90">
        <v>15748</v>
      </c>
      <c r="H6" s="91">
        <v>10341</v>
      </c>
    </row>
    <row r="7" spans="2:8" ht="20.100000000000001" customHeight="1">
      <c r="B7" s="7" t="s">
        <v>21</v>
      </c>
      <c r="C7" s="90">
        <v>13658</v>
      </c>
      <c r="D7" s="90">
        <v>18143</v>
      </c>
      <c r="E7" s="90">
        <v>24377</v>
      </c>
      <c r="F7" s="90">
        <v>23145</v>
      </c>
      <c r="G7" s="90">
        <v>8110</v>
      </c>
      <c r="H7" s="91">
        <v>10472</v>
      </c>
    </row>
    <row r="8" spans="2:8">
      <c r="C8" s="2"/>
      <c r="D8" s="2"/>
      <c r="E8" s="2"/>
      <c r="F8" s="2"/>
      <c r="G8" s="2"/>
      <c r="H8" s="2"/>
    </row>
    <row r="11" spans="2:8">
      <c r="B11" s="9" t="s">
        <v>4</v>
      </c>
      <c r="C11" s="9" t="s">
        <v>16</v>
      </c>
      <c r="D11" s="8"/>
      <c r="E11" s="8"/>
      <c r="F11" s="8"/>
    </row>
    <row r="12" spans="2:8" ht="20.100000000000001" customHeight="1">
      <c r="B12" s="3"/>
      <c r="C12" s="14" t="s">
        <v>12</v>
      </c>
      <c r="D12" s="14" t="s">
        <v>13</v>
      </c>
      <c r="E12" s="14" t="s">
        <v>14</v>
      </c>
      <c r="F12" s="15" t="s">
        <v>15</v>
      </c>
    </row>
    <row r="13" spans="2:8" ht="20.100000000000001" customHeight="1">
      <c r="B13" s="17" t="s">
        <v>19</v>
      </c>
      <c r="C13" s="92">
        <v>64462</v>
      </c>
      <c r="D13" s="92">
        <v>134446</v>
      </c>
      <c r="E13" s="92">
        <f>D13+64356</f>
        <v>198802</v>
      </c>
      <c r="F13" s="93">
        <v>267776</v>
      </c>
    </row>
    <row r="14" spans="2:8" ht="20.100000000000001" customHeight="1">
      <c r="B14" s="18" t="s">
        <v>22</v>
      </c>
      <c r="C14" s="90">
        <v>12669</v>
      </c>
      <c r="D14" s="90">
        <v>26766</v>
      </c>
      <c r="E14" s="90">
        <f>D14+10382</f>
        <v>37148</v>
      </c>
      <c r="F14" s="91">
        <v>47739</v>
      </c>
    </row>
    <row r="15" spans="2:8" ht="20.100000000000001" customHeight="1">
      <c r="B15" s="18" t="s">
        <v>20</v>
      </c>
      <c r="C15" s="90">
        <v>3393</v>
      </c>
      <c r="D15" s="90">
        <v>7844</v>
      </c>
      <c r="E15" s="90">
        <f>D15-1202</f>
        <v>6642</v>
      </c>
      <c r="F15" s="91">
        <v>10341</v>
      </c>
    </row>
    <row r="16" spans="2:8" ht="20.100000000000001" customHeight="1">
      <c r="B16" s="18" t="s">
        <v>23</v>
      </c>
      <c r="C16" s="90">
        <v>3690</v>
      </c>
      <c r="D16" s="90">
        <v>8538</v>
      </c>
      <c r="E16" s="90">
        <f>D16-1660</f>
        <v>6878</v>
      </c>
      <c r="F16" s="91">
        <v>13016</v>
      </c>
    </row>
    <row r="17" spans="2:11" ht="20.100000000000001" customHeight="1">
      <c r="B17" s="18" t="s">
        <v>21</v>
      </c>
      <c r="C17" s="90">
        <v>2856</v>
      </c>
      <c r="D17" s="90">
        <v>6575</v>
      </c>
      <c r="E17" s="90">
        <f>D17-1037</f>
        <v>5538</v>
      </c>
      <c r="F17" s="91">
        <v>10472</v>
      </c>
    </row>
    <row r="18" spans="2:11" ht="20.100000000000001" customHeight="1">
      <c r="B18" s="18" t="s">
        <v>24</v>
      </c>
      <c r="C18" s="90">
        <v>2788</v>
      </c>
      <c r="D18" s="90">
        <v>6481</v>
      </c>
      <c r="E18" s="90">
        <f>D18-1069</f>
        <v>5412</v>
      </c>
      <c r="F18" s="91">
        <v>9061</v>
      </c>
    </row>
    <row r="19" spans="2:11" ht="20.100000000000001" customHeight="1">
      <c r="B19" s="18" t="s">
        <v>25</v>
      </c>
      <c r="C19" s="90">
        <v>49</v>
      </c>
      <c r="D19" s="90">
        <v>113</v>
      </c>
      <c r="E19" s="90">
        <v>95</v>
      </c>
      <c r="F19" s="91">
        <v>180</v>
      </c>
      <c r="H19" s="19"/>
      <c r="I19" s="19"/>
      <c r="J19" s="19"/>
      <c r="K19" s="19"/>
    </row>
    <row r="21" spans="2:11">
      <c r="D21" s="2"/>
      <c r="E21" s="2"/>
      <c r="F21" s="2"/>
    </row>
    <row r="22" spans="2:11">
      <c r="D22" s="2"/>
      <c r="E22" s="2"/>
      <c r="F22" s="2"/>
    </row>
    <row r="23" spans="2:11">
      <c r="D23" s="2"/>
      <c r="E23" s="2"/>
      <c r="F23" s="2"/>
    </row>
    <row r="24" spans="2:11">
      <c r="D24" s="2"/>
      <c r="E24" s="2"/>
      <c r="F24" s="2"/>
    </row>
    <row r="25" spans="2:11">
      <c r="D25" s="2"/>
      <c r="E25" s="2"/>
      <c r="F25" s="2"/>
    </row>
    <row r="26" spans="2:11">
      <c r="D26" s="2"/>
      <c r="E26" s="2"/>
      <c r="F26" s="2"/>
    </row>
    <row r="27" spans="2:11">
      <c r="D27" s="2"/>
      <c r="E27" s="2"/>
      <c r="F27" s="2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workbookViewId="0">
      <selection activeCell="P19" sqref="P19"/>
    </sheetView>
  </sheetViews>
  <sheetFormatPr defaultRowHeight="13.5"/>
  <cols>
    <col min="1" max="1" width="3.7109375" style="78" customWidth="1"/>
    <col min="2" max="2" width="0.5703125" style="78" customWidth="1"/>
    <col min="3" max="3" width="3.7109375" style="79" customWidth="1"/>
    <col min="4" max="4" width="19.28515625" style="34" customWidth="1"/>
    <col min="5" max="5" width="9.28515625" style="35" customWidth="1"/>
    <col min="6" max="6" width="22.42578125" style="31" customWidth="1"/>
    <col min="7" max="7" width="2.7109375" style="21" customWidth="1"/>
    <col min="8" max="8" width="1.85546875" style="21" customWidth="1"/>
    <col min="9" max="9" width="2.140625" style="21" customWidth="1"/>
    <col min="10" max="10" width="9.140625" style="21"/>
    <col min="11" max="11" width="20.42578125" style="21" customWidth="1"/>
    <col min="12" max="12" width="22.140625" style="21" customWidth="1"/>
    <col min="13" max="16384" width="9.140625" style="21"/>
  </cols>
  <sheetData>
    <row r="1" spans="1:14" ht="16.5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23" customFormat="1" ht="17.25">
      <c r="A2" s="22" t="s">
        <v>30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4" ht="16.5">
      <c r="A3" s="24" t="s">
        <v>96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4">
      <c r="A4" s="25"/>
      <c r="B4" s="25"/>
      <c r="C4" s="25"/>
      <c r="D4" s="25"/>
      <c r="E4" s="25"/>
      <c r="F4" s="26"/>
    </row>
    <row r="5" spans="1:14">
      <c r="A5" s="27" t="s">
        <v>31</v>
      </c>
      <c r="B5" s="27"/>
      <c r="C5" s="28"/>
      <c r="D5" s="29"/>
      <c r="E5" s="30"/>
    </row>
    <row r="6" spans="1:14">
      <c r="A6" s="32"/>
      <c r="B6" s="32"/>
      <c r="C6" s="33"/>
    </row>
    <row r="7" spans="1:14">
      <c r="A7" s="36" t="s">
        <v>32</v>
      </c>
      <c r="B7" s="37"/>
      <c r="C7" s="37"/>
      <c r="D7" s="37"/>
      <c r="E7" s="38"/>
      <c r="F7" s="39" t="s">
        <v>33</v>
      </c>
      <c r="G7" s="36" t="s">
        <v>32</v>
      </c>
      <c r="H7" s="37"/>
      <c r="I7" s="37"/>
      <c r="J7" s="37"/>
      <c r="K7" s="38"/>
      <c r="L7" s="39" t="s">
        <v>33</v>
      </c>
      <c r="M7" s="40"/>
      <c r="N7" s="40"/>
    </row>
    <row r="8" spans="1:14">
      <c r="A8" s="41"/>
      <c r="B8" s="42"/>
      <c r="C8" s="43" t="s">
        <v>34</v>
      </c>
      <c r="D8" s="44"/>
      <c r="E8" s="45"/>
      <c r="F8" s="46"/>
      <c r="G8" s="80"/>
      <c r="H8" s="61"/>
      <c r="I8" s="61" t="s">
        <v>35</v>
      </c>
      <c r="J8" s="61"/>
      <c r="K8" s="49"/>
      <c r="L8" s="49"/>
      <c r="M8" s="40"/>
      <c r="N8" s="40"/>
    </row>
    <row r="9" spans="1:14">
      <c r="A9" s="50" t="s">
        <v>36</v>
      </c>
      <c r="B9" s="81"/>
      <c r="C9" s="43" t="s">
        <v>37</v>
      </c>
      <c r="D9" s="82"/>
      <c r="E9" s="83"/>
      <c r="F9" s="52">
        <f>SUM(F10:F15)</f>
        <v>138106874056</v>
      </c>
      <c r="G9" s="80" t="s">
        <v>38</v>
      </c>
      <c r="H9" s="61"/>
      <c r="I9" s="61" t="s">
        <v>39</v>
      </c>
      <c r="J9" s="61"/>
      <c r="K9" s="84"/>
      <c r="L9" s="86">
        <f>SUM(L10:L16)</f>
        <v>90982299988</v>
      </c>
      <c r="M9" s="40"/>
      <c r="N9" s="40"/>
    </row>
    <row r="10" spans="1:14">
      <c r="A10" s="53"/>
      <c r="B10" s="54"/>
      <c r="C10" s="55" t="s">
        <v>40</v>
      </c>
      <c r="D10" s="56" t="s">
        <v>41</v>
      </c>
      <c r="E10" s="51"/>
      <c r="F10" s="46">
        <v>64340091853</v>
      </c>
      <c r="G10" s="47"/>
      <c r="H10" s="48"/>
      <c r="I10" s="48" t="s">
        <v>42</v>
      </c>
      <c r="J10" s="48" t="s">
        <v>43</v>
      </c>
      <c r="K10" s="49"/>
      <c r="L10" s="62">
        <v>54031987919</v>
      </c>
      <c r="M10" s="40"/>
      <c r="N10" s="40"/>
    </row>
    <row r="11" spans="1:14">
      <c r="A11" s="53"/>
      <c r="B11" s="54"/>
      <c r="C11" s="55" t="s">
        <v>44</v>
      </c>
      <c r="D11" s="56" t="s">
        <v>45</v>
      </c>
      <c r="E11" s="51"/>
      <c r="F11" s="46">
        <v>59423641906</v>
      </c>
      <c r="G11" s="47"/>
      <c r="H11" s="48"/>
      <c r="I11" s="48" t="s">
        <v>46</v>
      </c>
      <c r="J11" s="48" t="s">
        <v>47</v>
      </c>
      <c r="K11" s="49"/>
      <c r="L11" s="62">
        <v>35000000000</v>
      </c>
      <c r="M11" s="40"/>
      <c r="N11" s="40"/>
    </row>
    <row r="12" spans="1:14">
      <c r="A12" s="53"/>
      <c r="B12" s="54"/>
      <c r="C12" s="55" t="s">
        <v>48</v>
      </c>
      <c r="D12" s="56" t="s">
        <v>100</v>
      </c>
      <c r="E12" s="51"/>
      <c r="F12" s="46">
        <v>0</v>
      </c>
      <c r="G12" s="47"/>
      <c r="H12" s="48"/>
      <c r="I12" s="48" t="s">
        <v>48</v>
      </c>
      <c r="J12" s="48" t="s">
        <v>49</v>
      </c>
      <c r="K12" s="49"/>
      <c r="L12" s="62">
        <v>1875000000</v>
      </c>
      <c r="M12" s="40"/>
      <c r="N12" s="40"/>
    </row>
    <row r="13" spans="1:14">
      <c r="A13" s="53"/>
      <c r="B13" s="54"/>
      <c r="C13" s="55" t="s">
        <v>50</v>
      </c>
      <c r="D13" s="56" t="s">
        <v>51</v>
      </c>
      <c r="E13" s="51"/>
      <c r="F13" s="46">
        <v>717047899</v>
      </c>
      <c r="G13" s="47"/>
      <c r="H13" s="48"/>
      <c r="I13" s="48" t="s">
        <v>50</v>
      </c>
      <c r="J13" s="48" t="s">
        <v>52</v>
      </c>
      <c r="K13" s="49"/>
      <c r="L13" s="62">
        <v>75312069</v>
      </c>
      <c r="M13" s="40"/>
      <c r="N13" s="40"/>
    </row>
    <row r="14" spans="1:14">
      <c r="A14" s="53"/>
      <c r="B14" s="54"/>
      <c r="C14" s="55" t="s">
        <v>53</v>
      </c>
      <c r="D14" s="56" t="s">
        <v>54</v>
      </c>
      <c r="E14" s="51"/>
      <c r="F14" s="46">
        <v>13475592463</v>
      </c>
      <c r="G14" s="47"/>
      <c r="H14" s="48"/>
      <c r="I14" s="48" t="s">
        <v>53</v>
      </c>
      <c r="J14" s="48" t="s">
        <v>55</v>
      </c>
      <c r="K14" s="49"/>
      <c r="L14" s="62">
        <v>0</v>
      </c>
      <c r="M14" s="40"/>
      <c r="N14" s="40"/>
    </row>
    <row r="15" spans="1:14">
      <c r="A15" s="41"/>
      <c r="B15" s="57"/>
      <c r="C15" s="58" t="s">
        <v>56</v>
      </c>
      <c r="D15" s="56" t="s">
        <v>99</v>
      </c>
      <c r="E15" s="59"/>
      <c r="F15" s="46">
        <v>150499935</v>
      </c>
      <c r="G15" s="47"/>
      <c r="H15" s="48"/>
      <c r="I15" s="48" t="s">
        <v>58</v>
      </c>
      <c r="J15" s="48" t="s">
        <v>59</v>
      </c>
      <c r="K15" s="49"/>
      <c r="L15" s="62">
        <v>0</v>
      </c>
      <c r="M15" s="40"/>
      <c r="N15" s="40"/>
    </row>
    <row r="16" spans="1:14">
      <c r="A16" s="60"/>
      <c r="B16" s="54"/>
      <c r="C16" s="58" t="s">
        <v>101</v>
      </c>
      <c r="D16" s="56" t="s">
        <v>57</v>
      </c>
      <c r="E16" s="59"/>
      <c r="F16" s="46">
        <v>0</v>
      </c>
      <c r="G16" s="47"/>
      <c r="H16" s="48"/>
      <c r="I16" s="48" t="s">
        <v>60</v>
      </c>
      <c r="J16" s="48" t="s">
        <v>61</v>
      </c>
      <c r="K16" s="49"/>
      <c r="L16" s="62">
        <v>0</v>
      </c>
      <c r="M16" s="40"/>
      <c r="N16" s="40"/>
    </row>
    <row r="17" spans="1:14">
      <c r="A17" s="60"/>
      <c r="B17" s="54"/>
      <c r="C17" s="43"/>
      <c r="D17" s="44"/>
      <c r="E17" s="59"/>
      <c r="F17" s="52"/>
      <c r="G17" s="80" t="s">
        <v>62</v>
      </c>
      <c r="H17" s="61"/>
      <c r="I17" s="61" t="s">
        <v>63</v>
      </c>
      <c r="J17" s="61"/>
      <c r="K17" s="84"/>
      <c r="L17" s="86">
        <f>SUM(L18:L25)</f>
        <v>46220396275</v>
      </c>
      <c r="M17" s="40"/>
      <c r="N17" s="40"/>
    </row>
    <row r="18" spans="1:14">
      <c r="A18" s="53"/>
      <c r="B18" s="54"/>
      <c r="C18" s="55"/>
      <c r="D18" s="56"/>
      <c r="E18" s="59"/>
      <c r="F18" s="46"/>
      <c r="G18" s="47"/>
      <c r="H18" s="48"/>
      <c r="I18" s="48" t="s">
        <v>42</v>
      </c>
      <c r="J18" s="48" t="s">
        <v>64</v>
      </c>
      <c r="K18" s="49"/>
      <c r="L18" s="62">
        <v>0</v>
      </c>
      <c r="M18" s="40"/>
      <c r="N18" s="40"/>
    </row>
    <row r="19" spans="1:14">
      <c r="A19" s="53"/>
      <c r="B19" s="54"/>
      <c r="C19" s="55"/>
      <c r="D19" s="56"/>
      <c r="E19" s="59"/>
      <c r="F19" s="46"/>
      <c r="G19" s="47"/>
      <c r="H19" s="48"/>
      <c r="I19" s="48" t="s">
        <v>46</v>
      </c>
      <c r="J19" s="48" t="s">
        <v>65</v>
      </c>
      <c r="K19" s="49"/>
      <c r="L19" s="62">
        <v>36125000000</v>
      </c>
      <c r="M19" s="40"/>
      <c r="N19" s="40"/>
    </row>
    <row r="20" spans="1:14">
      <c r="A20" s="53"/>
      <c r="B20" s="54"/>
      <c r="C20" s="55"/>
      <c r="D20" s="56"/>
      <c r="E20" s="59"/>
      <c r="F20" s="46"/>
      <c r="G20" s="47"/>
      <c r="H20" s="48"/>
      <c r="I20" s="48" t="s">
        <v>48</v>
      </c>
      <c r="J20" s="48" t="s">
        <v>66</v>
      </c>
      <c r="K20" s="49"/>
      <c r="L20" s="62">
        <v>1037029000</v>
      </c>
      <c r="M20" s="40"/>
      <c r="N20" s="40"/>
    </row>
    <row r="21" spans="1:14">
      <c r="A21" s="53"/>
      <c r="B21" s="54"/>
      <c r="C21" s="55"/>
      <c r="D21" s="56"/>
      <c r="E21" s="59"/>
      <c r="F21" s="46"/>
      <c r="G21" s="47"/>
      <c r="H21" s="48"/>
      <c r="I21" s="48" t="s">
        <v>50</v>
      </c>
      <c r="J21" s="48" t="s">
        <v>67</v>
      </c>
      <c r="K21" s="49"/>
      <c r="L21" s="62"/>
      <c r="M21" s="40"/>
      <c r="N21" s="40"/>
    </row>
    <row r="22" spans="1:14">
      <c r="A22" s="53"/>
      <c r="B22" s="54"/>
      <c r="C22" s="55"/>
      <c r="D22" s="56"/>
      <c r="E22" s="59"/>
      <c r="F22" s="46"/>
      <c r="G22" s="47"/>
      <c r="H22" s="48"/>
      <c r="I22" s="48" t="s">
        <v>53</v>
      </c>
      <c r="J22" s="48" t="s">
        <v>68</v>
      </c>
      <c r="K22" s="49"/>
      <c r="L22" s="62">
        <v>59260812</v>
      </c>
      <c r="M22" s="40"/>
      <c r="N22" s="40"/>
    </row>
    <row r="23" spans="1:14">
      <c r="A23" s="60" t="s">
        <v>62</v>
      </c>
      <c r="B23" s="54"/>
      <c r="C23" s="43" t="s">
        <v>69</v>
      </c>
      <c r="D23" s="44"/>
      <c r="E23" s="59"/>
      <c r="F23" s="52">
        <f>SUM(F24:F31)</f>
        <v>232253190114</v>
      </c>
      <c r="G23" s="47"/>
      <c r="H23" s="48"/>
      <c r="I23" s="48" t="s">
        <v>58</v>
      </c>
      <c r="J23" s="48" t="s">
        <v>70</v>
      </c>
      <c r="K23" s="49"/>
      <c r="L23" s="62">
        <v>8999106463</v>
      </c>
      <c r="M23" s="40"/>
      <c r="N23" s="40"/>
    </row>
    <row r="24" spans="1:14">
      <c r="A24" s="53"/>
      <c r="B24" s="54"/>
      <c r="C24" s="55" t="s">
        <v>71</v>
      </c>
      <c r="D24" s="56" t="s">
        <v>72</v>
      </c>
      <c r="E24" s="59"/>
      <c r="F24" s="46">
        <v>3256811361</v>
      </c>
      <c r="G24" s="47"/>
      <c r="H24" s="48"/>
      <c r="I24" s="48" t="s">
        <v>60</v>
      </c>
      <c r="J24" s="48" t="s">
        <v>73</v>
      </c>
      <c r="K24" s="49"/>
      <c r="L24" s="62"/>
      <c r="M24" s="40"/>
      <c r="N24" s="40"/>
    </row>
    <row r="25" spans="1:14">
      <c r="A25" s="53"/>
      <c r="B25" s="54"/>
      <c r="C25" s="55" t="s">
        <v>46</v>
      </c>
      <c r="D25" s="56" t="s">
        <v>74</v>
      </c>
      <c r="E25" s="59"/>
      <c r="F25" s="46">
        <v>4930782291</v>
      </c>
      <c r="G25" s="47"/>
      <c r="H25" s="48"/>
      <c r="I25" s="48" t="s">
        <v>75</v>
      </c>
      <c r="J25" s="48" t="s">
        <v>76</v>
      </c>
      <c r="K25" s="49"/>
      <c r="L25" s="62"/>
      <c r="M25" s="40"/>
      <c r="N25" s="40"/>
    </row>
    <row r="26" spans="1:14">
      <c r="A26" s="53"/>
      <c r="B26" s="54"/>
      <c r="C26" s="55" t="s">
        <v>48</v>
      </c>
      <c r="D26" s="56" t="s">
        <v>77</v>
      </c>
      <c r="E26" s="59"/>
      <c r="F26" s="46">
        <v>65335474503</v>
      </c>
      <c r="G26" s="80"/>
      <c r="H26" s="61"/>
      <c r="I26" s="61"/>
      <c r="J26" s="61"/>
      <c r="K26" s="84"/>
      <c r="L26" s="86"/>
      <c r="M26" s="40"/>
      <c r="N26" s="40"/>
    </row>
    <row r="27" spans="1:14">
      <c r="A27" s="53"/>
      <c r="B27" s="54"/>
      <c r="C27" s="55" t="s">
        <v>50</v>
      </c>
      <c r="D27" s="56" t="s">
        <v>79</v>
      </c>
      <c r="E27" s="59"/>
      <c r="F27" s="46">
        <v>140588763462</v>
      </c>
      <c r="G27" s="80"/>
      <c r="H27" s="61"/>
      <c r="I27" s="61" t="s">
        <v>78</v>
      </c>
      <c r="J27" s="61"/>
      <c r="K27" s="84"/>
      <c r="L27" s="86">
        <f>L9+L17</f>
        <v>137202696263</v>
      </c>
      <c r="M27" s="40"/>
      <c r="N27" s="40"/>
    </row>
    <row r="28" spans="1:14">
      <c r="A28" s="53"/>
      <c r="B28" s="54"/>
      <c r="C28" s="55" t="s">
        <v>53</v>
      </c>
      <c r="D28" s="56" t="s">
        <v>80</v>
      </c>
      <c r="E28" s="59"/>
      <c r="F28" s="46">
        <v>1334584159</v>
      </c>
      <c r="G28" s="47"/>
      <c r="H28" s="48"/>
      <c r="I28" s="48"/>
      <c r="J28" s="48"/>
      <c r="K28" s="49"/>
      <c r="L28" s="62"/>
      <c r="M28" s="40"/>
      <c r="N28" s="40"/>
    </row>
    <row r="29" spans="1:14">
      <c r="A29" s="53"/>
      <c r="B29" s="54"/>
      <c r="C29" s="55" t="s">
        <v>58</v>
      </c>
      <c r="D29" s="56" t="s">
        <v>82</v>
      </c>
      <c r="E29" s="59"/>
      <c r="F29" s="46">
        <v>14150469259</v>
      </c>
      <c r="G29" s="80"/>
      <c r="H29" s="61"/>
      <c r="I29" s="61" t="s">
        <v>81</v>
      </c>
      <c r="J29" s="61"/>
      <c r="K29" s="49"/>
      <c r="L29" s="62"/>
      <c r="M29" s="40"/>
      <c r="N29" s="40"/>
    </row>
    <row r="30" spans="1:14">
      <c r="A30" s="53"/>
      <c r="B30" s="54"/>
      <c r="C30" s="55" t="s">
        <v>60</v>
      </c>
      <c r="D30" s="56" t="s">
        <v>84</v>
      </c>
      <c r="E30" s="59"/>
      <c r="F30" s="46">
        <v>2656305079</v>
      </c>
      <c r="G30" s="80" t="s">
        <v>38</v>
      </c>
      <c r="H30" s="61"/>
      <c r="I30" s="61" t="s">
        <v>83</v>
      </c>
      <c r="J30" s="61"/>
      <c r="K30" s="49"/>
      <c r="L30" s="86">
        <f>SUM(L31:L34)</f>
        <v>233157367907</v>
      </c>
      <c r="M30" s="40"/>
      <c r="N30" s="40"/>
    </row>
    <row r="31" spans="1:14">
      <c r="A31" s="41"/>
      <c r="B31" s="42"/>
      <c r="C31" s="55" t="s">
        <v>75</v>
      </c>
      <c r="D31" s="56" t="s">
        <v>86</v>
      </c>
      <c r="E31" s="59"/>
      <c r="F31" s="46">
        <v>0</v>
      </c>
      <c r="G31" s="47"/>
      <c r="H31" s="48"/>
      <c r="I31" s="48" t="s">
        <v>42</v>
      </c>
      <c r="J31" s="48" t="s">
        <v>85</v>
      </c>
      <c r="K31" s="49"/>
      <c r="L31" s="62">
        <v>34280000000</v>
      </c>
      <c r="M31" s="40"/>
      <c r="N31" s="40"/>
    </row>
    <row r="32" spans="1:14">
      <c r="A32" s="41"/>
      <c r="B32" s="42"/>
      <c r="C32" s="55"/>
      <c r="D32" s="56"/>
      <c r="E32" s="59"/>
      <c r="F32" s="46"/>
      <c r="G32" s="47"/>
      <c r="H32" s="48"/>
      <c r="I32" s="48" t="s">
        <v>46</v>
      </c>
      <c r="J32" s="48" t="s">
        <v>87</v>
      </c>
      <c r="K32" s="49"/>
      <c r="L32" s="62">
        <v>40305545050</v>
      </c>
      <c r="M32" s="40"/>
      <c r="N32" s="40"/>
    </row>
    <row r="33" spans="1:14">
      <c r="A33" s="53"/>
      <c r="B33" s="54"/>
      <c r="C33" s="55"/>
      <c r="D33" s="56"/>
      <c r="E33" s="59"/>
      <c r="F33" s="46"/>
      <c r="G33" s="47"/>
      <c r="H33" s="48"/>
      <c r="I33" s="48" t="s">
        <v>48</v>
      </c>
      <c r="J33" s="48" t="s">
        <v>88</v>
      </c>
      <c r="K33" s="49"/>
      <c r="L33" s="62">
        <v>-22669689774</v>
      </c>
      <c r="M33" s="40"/>
      <c r="N33" s="40"/>
    </row>
    <row r="34" spans="1:14">
      <c r="A34" s="53"/>
      <c r="B34" s="54"/>
      <c r="C34" s="55"/>
      <c r="D34" s="56"/>
      <c r="E34" s="59"/>
      <c r="F34" s="46"/>
      <c r="G34" s="47"/>
      <c r="H34" s="48"/>
      <c r="I34" s="48" t="s">
        <v>50</v>
      </c>
      <c r="J34" s="48" t="s">
        <v>89</v>
      </c>
      <c r="K34" s="49"/>
      <c r="L34" s="62">
        <v>181241512631</v>
      </c>
      <c r="M34" s="40"/>
      <c r="N34" s="40"/>
    </row>
    <row r="35" spans="1:14">
      <c r="A35" s="53"/>
      <c r="B35" s="54"/>
      <c r="C35" s="55"/>
      <c r="D35" s="56"/>
      <c r="E35" s="59"/>
      <c r="F35" s="46"/>
      <c r="G35" s="47"/>
      <c r="H35" s="48"/>
      <c r="I35" s="48"/>
      <c r="J35" s="48"/>
      <c r="K35" s="49"/>
      <c r="L35" s="62"/>
      <c r="M35" s="40"/>
      <c r="N35" s="40"/>
    </row>
    <row r="36" spans="1:14">
      <c r="A36" s="41"/>
      <c r="B36" s="42"/>
      <c r="C36" s="55"/>
      <c r="D36" s="56"/>
      <c r="E36" s="59"/>
      <c r="F36" s="46"/>
      <c r="G36" s="47"/>
      <c r="H36" s="48"/>
      <c r="I36" s="61" t="s">
        <v>90</v>
      </c>
      <c r="J36" s="61"/>
      <c r="K36" s="84"/>
      <c r="L36" s="86">
        <f>L30</f>
        <v>233157367907</v>
      </c>
      <c r="M36" s="40"/>
      <c r="N36" s="40"/>
    </row>
    <row r="37" spans="1:14">
      <c r="A37" s="53"/>
      <c r="B37" s="54"/>
      <c r="C37" s="55"/>
      <c r="D37" s="56"/>
      <c r="E37" s="59"/>
      <c r="F37" s="46"/>
      <c r="G37" s="47"/>
      <c r="H37" s="48"/>
      <c r="I37" s="61"/>
      <c r="J37" s="61"/>
      <c r="K37" s="84"/>
      <c r="L37" s="86"/>
      <c r="M37" s="40"/>
      <c r="N37" s="40"/>
    </row>
    <row r="38" spans="1:14">
      <c r="A38" s="63"/>
      <c r="B38" s="64"/>
      <c r="C38" s="65" t="s">
        <v>91</v>
      </c>
      <c r="D38" s="66"/>
      <c r="E38" s="67"/>
      <c r="F38" s="68">
        <f>F9+F23</f>
        <v>370360064170</v>
      </c>
      <c r="G38" s="69"/>
      <c r="H38" s="70"/>
      <c r="I38" s="71" t="s">
        <v>92</v>
      </c>
      <c r="J38" s="71"/>
      <c r="K38" s="85"/>
      <c r="L38" s="87">
        <f>L27+L36</f>
        <v>370360064170</v>
      </c>
      <c r="M38" s="40"/>
      <c r="N38" s="40"/>
    </row>
    <row r="39" spans="1:14">
      <c r="A39" s="72"/>
      <c r="B39" s="32"/>
      <c r="C39" s="72"/>
      <c r="E39" s="34"/>
      <c r="F39" s="73"/>
      <c r="G39" s="40"/>
      <c r="H39" s="40"/>
      <c r="I39" s="40"/>
      <c r="J39" s="40"/>
      <c r="K39" s="40"/>
      <c r="L39" s="40"/>
      <c r="M39" s="40"/>
      <c r="N39" s="40"/>
    </row>
    <row r="40" spans="1:14">
      <c r="A40" s="27" t="s">
        <v>93</v>
      </c>
      <c r="B40" s="32"/>
      <c r="C40" s="33"/>
      <c r="E40" s="34"/>
      <c r="F40" s="73"/>
      <c r="G40" s="40"/>
      <c r="H40" s="40"/>
      <c r="I40" s="40"/>
      <c r="J40" s="40"/>
      <c r="K40" s="40"/>
      <c r="L40" s="40"/>
      <c r="M40" s="40"/>
      <c r="N40" s="40"/>
    </row>
    <row r="41" spans="1:14">
      <c r="A41" s="74" t="s">
        <v>102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40"/>
      <c r="N41" s="40"/>
    </row>
    <row r="42" spans="1:14">
      <c r="A42" s="32"/>
      <c r="B42" s="32"/>
      <c r="C42" s="33"/>
      <c r="E42" s="34"/>
      <c r="F42" s="73"/>
      <c r="G42" s="40"/>
      <c r="H42" s="40"/>
      <c r="I42" s="40"/>
      <c r="J42" s="40"/>
      <c r="K42" s="40"/>
      <c r="L42" s="40"/>
      <c r="M42" s="40"/>
      <c r="N42" s="40"/>
    </row>
    <row r="43" spans="1:14" ht="16.5">
      <c r="A43" s="75" t="s">
        <v>94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40"/>
      <c r="N43" s="40"/>
    </row>
    <row r="44" spans="1:14">
      <c r="A44" s="32"/>
      <c r="B44" s="32"/>
      <c r="C44" s="33"/>
      <c r="E44" s="34"/>
      <c r="F44" s="73"/>
      <c r="G44" s="40"/>
      <c r="H44" s="40"/>
      <c r="I44" s="40"/>
      <c r="J44" s="40"/>
      <c r="K44" s="40"/>
      <c r="L44" s="40"/>
      <c r="M44" s="40"/>
      <c r="N44" s="40"/>
    </row>
    <row r="45" spans="1:14">
      <c r="A45" s="76" t="s">
        <v>97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40"/>
      <c r="N45" s="40"/>
    </row>
    <row r="46" spans="1:14">
      <c r="A46" s="77" t="s">
        <v>98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40"/>
      <c r="N46" s="40"/>
    </row>
    <row r="47" spans="1:14">
      <c r="A47" s="32"/>
      <c r="B47" s="32"/>
      <c r="C47" s="33"/>
      <c r="E47" s="34"/>
      <c r="F47" s="73"/>
      <c r="G47" s="40"/>
      <c r="H47" s="40"/>
      <c r="I47" s="40"/>
      <c r="J47" s="40"/>
      <c r="K47" s="40"/>
      <c r="L47" s="40"/>
      <c r="M47" s="40"/>
      <c r="N47" s="40"/>
    </row>
    <row r="48" spans="1:14">
      <c r="A48" s="32"/>
      <c r="B48" s="32"/>
      <c r="C48" s="33"/>
      <c r="E48" s="34"/>
      <c r="F48" s="73"/>
      <c r="G48" s="40"/>
      <c r="H48" s="40"/>
      <c r="I48" s="40"/>
      <c r="J48" s="40"/>
      <c r="K48" s="40"/>
      <c r="L48" s="40"/>
      <c r="M48" s="40"/>
      <c r="N48" s="40"/>
    </row>
  </sheetData>
  <mergeCells count="7">
    <mergeCell ref="A46:L46"/>
    <mergeCell ref="A1:L1"/>
    <mergeCell ref="A2:L2"/>
    <mergeCell ref="A3:L3"/>
    <mergeCell ref="A41:L41"/>
    <mergeCell ref="A43:L43"/>
    <mergeCell ref="A45:L4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입력정보</vt:lpstr>
      <vt:lpstr>연결재무상태표</vt:lpstr>
      <vt:lpstr>연결포괄손익계산서</vt:lpstr>
      <vt:lpstr>재무상태표</vt:lpstr>
      <vt:lpstr>포괄손익계산서</vt:lpstr>
      <vt:lpstr>대차대조표(재무상태표)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이은정</dc:creator>
  <cp:lastModifiedBy>이은정</cp:lastModifiedBy>
  <dcterms:created xsi:type="dcterms:W3CDTF">2019-03-20T04:07:52Z</dcterms:created>
  <dcterms:modified xsi:type="dcterms:W3CDTF">2019-03-20T07:18:34Z</dcterms:modified>
</cp:coreProperties>
</file>